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9735"/>
  </bookViews>
  <sheets>
    <sheet name="Forutsetninger" sheetId="2" r:id="rId1"/>
    <sheet name="Budsjett 2015" sheetId="1" r:id="rId2"/>
    <sheet name="Bruk av driftsmidler" sheetId="3" r:id="rId3"/>
  </sheets>
  <definedNames>
    <definedName name="_xlnm.Print_Area" localSheetId="1">'Budsjett 2015'!$A$1:$G$59</definedName>
    <definedName name="_xlnm.Print_Area" localSheetId="0">Forutsetninger!$A$1:$A$29</definedName>
  </definedNames>
  <calcPr calcId="145621"/>
</workbook>
</file>

<file path=xl/calcChain.xml><?xml version="1.0" encoding="utf-8"?>
<calcChain xmlns="http://schemas.openxmlformats.org/spreadsheetml/2006/main">
  <c r="B14" i="3" l="1"/>
  <c r="B16" i="3"/>
  <c r="B52" i="1"/>
  <c r="F53" i="1" l="1"/>
  <c r="B12" i="1" l="1"/>
  <c r="B19" i="1" s="1"/>
  <c r="E5" i="1" s="1"/>
  <c r="B3" i="1"/>
  <c r="B7" i="1" s="1"/>
  <c r="E4" i="1" s="1"/>
  <c r="F51" i="1" l="1"/>
  <c r="F56" i="1" s="1"/>
  <c r="B58" i="1" l="1"/>
  <c r="E7" i="1"/>
  <c r="B31" i="1" l="1"/>
  <c r="B55" i="1" s="1"/>
  <c r="E6" i="1" l="1"/>
  <c r="B59" i="1"/>
  <c r="E8" i="1"/>
  <c r="E10" i="1" s="1"/>
</calcChain>
</file>

<file path=xl/sharedStrings.xml><?xml version="1.0" encoding="utf-8"?>
<sst xmlns="http://schemas.openxmlformats.org/spreadsheetml/2006/main" count="116" uniqueCount="114">
  <si>
    <t>Sensur</t>
  </si>
  <si>
    <t>Undervisning</t>
  </si>
  <si>
    <t>Drift Broegelmann</t>
  </si>
  <si>
    <t>gaver til disputaser, 800,- 25 disputaser</t>
  </si>
  <si>
    <t>Universitetsbiblioteket</t>
  </si>
  <si>
    <t>telefonutgifter instituttet</t>
  </si>
  <si>
    <t>FFL avsetning til Flow</t>
  </si>
  <si>
    <t>FFL avsetning til Metabolomikk</t>
  </si>
  <si>
    <t>Inntekter grunnbevilgning</t>
  </si>
  <si>
    <t>Sum inntekter</t>
  </si>
  <si>
    <t>Lønnskostnader</t>
  </si>
  <si>
    <t>Lønn Broegelmann</t>
  </si>
  <si>
    <t>Lønn:</t>
  </si>
  <si>
    <t>Medisinsk ferdighetssenter lønn</t>
  </si>
  <si>
    <t>Bedømmenseskomite</t>
  </si>
  <si>
    <t>Sum lønn</t>
  </si>
  <si>
    <t>Lønn senter for farmasi</t>
  </si>
  <si>
    <t>Leie labbygget</t>
  </si>
  <si>
    <t>HMS avsetning</t>
  </si>
  <si>
    <t>Drift medisinsk ferdighetssenter</t>
  </si>
  <si>
    <t>instituttlederannuum</t>
  </si>
  <si>
    <t>Datarekvisita</t>
  </si>
  <si>
    <t>Serviceavtale kontormaskiner</t>
  </si>
  <si>
    <t>Vedlikehold</t>
  </si>
  <si>
    <t>Kontorrekvisita</t>
  </si>
  <si>
    <t>Trykking phd oppgave</t>
  </si>
  <si>
    <t>Undervisningsseminar</t>
  </si>
  <si>
    <t>reisekostnader komite, disputas</t>
  </si>
  <si>
    <t>bevertning møter</t>
  </si>
  <si>
    <t>Senter for farmasi drift</t>
  </si>
  <si>
    <t>Drift:</t>
  </si>
  <si>
    <t>Driftsmidler stipendiater</t>
  </si>
  <si>
    <t>Driftsmidler post doc</t>
  </si>
  <si>
    <t>Kompetansemidler teknikere</t>
  </si>
  <si>
    <t>Sum</t>
  </si>
  <si>
    <t>Brofinansiering Bryceson, lønn og drift</t>
  </si>
  <si>
    <t>Inntekter</t>
  </si>
  <si>
    <t>Lønnskostnad</t>
  </si>
  <si>
    <t>Internhandel</t>
  </si>
  <si>
    <t>smådriftsmidler, avsetning</t>
  </si>
  <si>
    <t>Beløp</t>
  </si>
  <si>
    <t>Internhandel som drift:</t>
  </si>
  <si>
    <t>Andre interne transaksjoner:</t>
  </si>
  <si>
    <t>Ca samme antall stipendiater, post doc og forskerlinjestudenter</t>
  </si>
  <si>
    <t>Dekker:</t>
  </si>
  <si>
    <t>1,1 mill i refusjon fra NAV for rettighetsfestede permisjoner og sykefravær</t>
  </si>
  <si>
    <t>Resultatmidler forskning og utdanning fryses på 2013 nivå</t>
  </si>
  <si>
    <t>- Honorar opponenter ved disputas</t>
  </si>
  <si>
    <t>- Reiser for opponenter, max 10 000 for utenlandske opponenter</t>
  </si>
  <si>
    <t>- inntil 7 000 til trykking av phd oppgave</t>
  </si>
  <si>
    <t>- inntil 4 000 for komiteemiddag</t>
  </si>
  <si>
    <t>Broegelmann inntekter (lønn og drift)</t>
  </si>
  <si>
    <t>FFL avsetning husleie</t>
  </si>
  <si>
    <t xml:space="preserve">Undervisningspris </t>
  </si>
  <si>
    <t>Småinvestering</t>
  </si>
  <si>
    <t>Highlights fra Annuum 2015</t>
  </si>
  <si>
    <t>redusert fra 220'</t>
  </si>
  <si>
    <t>Budsjett 2015 Grunnbevilgning</t>
  </si>
  <si>
    <t>Fugebevilgning videreføres i 2015</t>
  </si>
  <si>
    <t>Planlagt 25 gjennomførte disputaser i 2015</t>
  </si>
  <si>
    <t>redusert kostnadsnivå på instituttdrift fra 2014</t>
  </si>
  <si>
    <t>Undervisningsseminar i 2015</t>
  </si>
  <si>
    <t>HMS dag i 2015</t>
  </si>
  <si>
    <t>Instituttseminar i 2015</t>
  </si>
  <si>
    <t>Videreført egenfinansiering av FFL midler til to kjernefasiliteter som i 2014</t>
  </si>
  <si>
    <t xml:space="preserve">Teknikerbetaling ved K2 </t>
  </si>
  <si>
    <t>halvert</t>
  </si>
  <si>
    <t>opponentmiddag disputaser 2015, 4000 pr</t>
  </si>
  <si>
    <t>går ut</t>
  </si>
  <si>
    <t>redusert fra 200 000</t>
  </si>
  <si>
    <t>Strategiseminar,  erstattes med faculty lunsj</t>
  </si>
  <si>
    <t>redusert</t>
  </si>
  <si>
    <t>dette er undervisning farmasi (100.000 tas ut, må gå som 2.3.4. forhandling)</t>
  </si>
  <si>
    <t>drift phd post doc</t>
  </si>
  <si>
    <t>teknikerbetaling</t>
  </si>
  <si>
    <t>lønnsmidler GCF, CMB, Flow</t>
  </si>
  <si>
    <t>tlf, bibliotek mm</t>
  </si>
  <si>
    <t>netto db</t>
  </si>
  <si>
    <t>frikjøp annuum</t>
  </si>
  <si>
    <t>fugemidler</t>
  </si>
  <si>
    <t>forskerlinjen øremerket</t>
  </si>
  <si>
    <t>Fuge bevilgning (overføres GCF)</t>
  </si>
  <si>
    <t>se liste til høyre ----&gt;</t>
  </si>
  <si>
    <t>Forutsetninger i budsjett 2015:</t>
  </si>
  <si>
    <t>- Går ut: gave fra institutt til phd kandidat ved disputas</t>
  </si>
  <si>
    <t>Tillagt 3% lønns- og priskompensasjon</t>
  </si>
  <si>
    <t>Fratrukket 1,6% rammekutt</t>
  </si>
  <si>
    <t>Samme grunnbevilgning som i 2015</t>
  </si>
  <si>
    <t>Dekning fra MOF av husleie og adm-kostnad på 0-dekningsbidragsprosjekter. Må prioritere fra 2016</t>
  </si>
  <si>
    <t>229 000 i avsetning til egenandel smådriftsmidler</t>
  </si>
  <si>
    <t>Driftsmidler forskerlinjestudenter (NFR)</t>
  </si>
  <si>
    <t>Resultat</t>
  </si>
  <si>
    <t>Resultat 2015</t>
  </si>
  <si>
    <t>Fugemidler</t>
  </si>
  <si>
    <t>Resultat grunnbevilgning</t>
  </si>
  <si>
    <t>kuttet tre måneder Jensen, og Lygre fra mars, og forskyver nye tilsettingssaker noen mnd</t>
  </si>
  <si>
    <t>Driftskostnad</t>
  </si>
  <si>
    <t>Driftsmidler stipendater og post doc</t>
  </si>
  <si>
    <t>Kostnader</t>
  </si>
  <si>
    <t>Trykking av phd oppgave</t>
  </si>
  <si>
    <t>Opponentmiddag</t>
  </si>
  <si>
    <t>Bedømmelseskomite</t>
  </si>
  <si>
    <t>Ekstra avsetning smådriftsmidler</t>
  </si>
  <si>
    <t>Avsetning til driftsmidler</t>
  </si>
  <si>
    <t>Rest</t>
  </si>
  <si>
    <t>Andel av instituttseminar, infrastruktur, arealleie, kontorrekvisita, gass, felles arealer</t>
  </si>
  <si>
    <t xml:space="preserve">Sum </t>
  </si>
  <si>
    <t>avsetning fra drift</t>
  </si>
  <si>
    <t>25 disputas</t>
  </si>
  <si>
    <t>Reiseutgifter komite</t>
  </si>
  <si>
    <t>Smådriftsmidler blir i 2015 forbeholdt søkbare for phd og post doc</t>
  </si>
  <si>
    <t>Phd og post doc driftmidler videreføres 650 000 (16% av driftsmidlene)</t>
  </si>
  <si>
    <t>Forpliktelse fra 2014, netto</t>
  </si>
  <si>
    <t xml:space="preserve">Lagt til grunn 1 220 000 i tildelign til senter for farmasi.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</si>
</sst>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8" borderId="2" applyNumberFormat="0" applyAlignment="0" applyProtection="0"/>
    <xf numFmtId="0" fontId="9" fillId="21" borderId="3" applyNumberFormat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5" fillId="23" borderId="8" applyNumberFormat="0" applyFont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8" fillId="8" borderId="2" applyNumberFormat="0" applyAlignment="0" applyProtection="0"/>
    <xf numFmtId="0" fontId="7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5" fillId="24" borderId="2" applyNumberFormat="0" applyAlignment="0" applyProtection="0"/>
    <xf numFmtId="0" fontId="16" fillId="0" borderId="7" applyNumberFormat="0" applyFill="0" applyAlignment="0" applyProtection="0"/>
    <xf numFmtId="0" fontId="9" fillId="21" borderId="3" applyNumberFormat="0" applyAlignment="0" applyProtection="0"/>
    <xf numFmtId="0" fontId="5" fillId="23" borderId="8" applyNumberFormat="0" applyFont="0" applyAlignment="0" applyProtection="0"/>
    <xf numFmtId="0" fontId="17" fillId="22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8" borderId="9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3" fontId="0" fillId="2" borderId="0" xfId="0" applyNumberFormat="1" applyFill="1"/>
    <xf numFmtId="0" fontId="0" fillId="2" borderId="0" xfId="0" applyFill="1"/>
    <xf numFmtId="0" fontId="24" fillId="2" borderId="0" xfId="0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horizontal="center"/>
    </xf>
    <xf numFmtId="0" fontId="26" fillId="2" borderId="0" xfId="0" applyFont="1" applyFill="1"/>
    <xf numFmtId="0" fontId="0" fillId="2" borderId="11" xfId="0" applyFill="1" applyBorder="1"/>
    <xf numFmtId="164" fontId="0" fillId="2" borderId="11" xfId="1" applyNumberFormat="1" applyFont="1" applyFill="1" applyBorder="1"/>
    <xf numFmtId="0" fontId="2" fillId="2" borderId="0" xfId="0" applyFont="1" applyFill="1"/>
    <xf numFmtId="164" fontId="2" fillId="2" borderId="0" xfId="1" applyNumberFormat="1" applyFont="1" applyFill="1"/>
    <xf numFmtId="164" fontId="0" fillId="2" borderId="0" xfId="0" applyNumberFormat="1" applyFill="1"/>
    <xf numFmtId="0" fontId="25" fillId="2" borderId="1" xfId="0" applyFont="1" applyFill="1" applyBorder="1"/>
    <xf numFmtId="164" fontId="25" fillId="2" borderId="1" xfId="1" applyNumberFormat="1" applyFont="1" applyFill="1" applyBorder="1"/>
    <xf numFmtId="0" fontId="3" fillId="2" borderId="0" xfId="2" applyFill="1"/>
    <xf numFmtId="164" fontId="3" fillId="2" borderId="0" xfId="1" applyNumberFormat="1" applyFont="1" applyFill="1"/>
    <xf numFmtId="0" fontId="24" fillId="2" borderId="0" xfId="0" applyFont="1" applyFill="1" applyBorder="1"/>
    <xf numFmtId="49" fontId="26" fillId="2" borderId="0" xfId="0" applyNumberFormat="1" applyFont="1" applyFill="1" applyBorder="1"/>
    <xf numFmtId="0" fontId="26" fillId="2" borderId="0" xfId="0" applyFont="1" applyFill="1" applyBorder="1"/>
    <xf numFmtId="0" fontId="27" fillId="2" borderId="0" xfId="0" applyFont="1" applyFill="1"/>
    <xf numFmtId="0" fontId="23" fillId="2" borderId="0" xfId="0" applyFont="1" applyFill="1"/>
    <xf numFmtId="164" fontId="23" fillId="2" borderId="0" xfId="1" applyNumberFormat="1" applyFont="1" applyFill="1"/>
    <xf numFmtId="0" fontId="23" fillId="2" borderId="11" xfId="0" applyFont="1" applyFill="1" applyBorder="1"/>
    <xf numFmtId="164" fontId="23" fillId="2" borderId="11" xfId="1" applyNumberFormat="1" applyFont="1" applyFill="1" applyBorder="1"/>
    <xf numFmtId="0" fontId="23" fillId="2" borderId="1" xfId="0" applyFont="1" applyFill="1" applyBorder="1"/>
    <xf numFmtId="164" fontId="23" fillId="2" borderId="1" xfId="1" applyNumberFormat="1" applyFont="1" applyFill="1" applyBorder="1"/>
    <xf numFmtId="164" fontId="0" fillId="25" borderId="11" xfId="1" applyNumberFormat="1" applyFont="1" applyFill="1" applyBorder="1"/>
    <xf numFmtId="0" fontId="0" fillId="2" borderId="0" xfId="0" applyFill="1" applyBorder="1"/>
    <xf numFmtId="164" fontId="0" fillId="0" borderId="11" xfId="1" applyNumberFormat="1" applyFont="1" applyFill="1" applyBorder="1"/>
    <xf numFmtId="164" fontId="2" fillId="26" borderId="11" xfId="1" applyNumberFormat="1" applyFont="1" applyFill="1" applyBorder="1"/>
    <xf numFmtId="0" fontId="23" fillId="2" borderId="1" xfId="0" applyFont="1" applyFill="1" applyBorder="1" applyAlignment="1">
      <alignment wrapText="1"/>
    </xf>
    <xf numFmtId="164" fontId="23" fillId="25" borderId="1" xfId="1" applyNumberFormat="1" applyFont="1" applyFill="1" applyBorder="1"/>
    <xf numFmtId="0" fontId="0" fillId="2" borderId="11" xfId="0" applyFont="1" applyFill="1" applyBorder="1"/>
    <xf numFmtId="164" fontId="1" fillId="0" borderId="11" xfId="1" applyNumberFormat="1" applyFont="1" applyFill="1" applyBorder="1"/>
    <xf numFmtId="3" fontId="0" fillId="25" borderId="0" xfId="0" applyNumberFormat="1" applyFill="1"/>
    <xf numFmtId="0" fontId="0" fillId="2" borderId="12" xfId="0" applyFill="1" applyBorder="1"/>
    <xf numFmtId="3" fontId="0" fillId="26" borderId="12" xfId="0" applyNumberFormat="1" applyFill="1" applyBorder="1"/>
    <xf numFmtId="0" fontId="0" fillId="2" borderId="0" xfId="0" applyFill="1" applyAlignment="1">
      <alignment wrapText="1"/>
    </xf>
    <xf numFmtId="0" fontId="0" fillId="0" borderId="0" xfId="0" applyFill="1"/>
    <xf numFmtId="49" fontId="26" fillId="25" borderId="0" xfId="0" applyNumberFormat="1" applyFont="1" applyFill="1" applyBorder="1"/>
    <xf numFmtId="164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0" fontId="0" fillId="25" borderId="0" xfId="0" applyFill="1"/>
    <xf numFmtId="164" fontId="0" fillId="25" borderId="0" xfId="1" applyNumberFormat="1" applyFont="1" applyFill="1" applyBorder="1"/>
  </cellXfs>
  <cellStyles count="214"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20% - uthevingsfarge 1 2" xfId="114"/>
    <cellStyle name="20% - uthevingsfarge 2 2" xfId="115"/>
    <cellStyle name="20% - uthevingsfarge 3 2" xfId="116"/>
    <cellStyle name="20% - uthevingsfarge 4 2" xfId="117"/>
    <cellStyle name="20% - uthevingsfarge 5 2" xfId="118"/>
    <cellStyle name="20% - uthevingsfarge 6 2" xfId="11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40% - uthevingsfarge 1 2" xfId="120"/>
    <cellStyle name="40% - uthevingsfarge 2 2" xfId="121"/>
    <cellStyle name="40% - uthevingsfarge 3 2" xfId="122"/>
    <cellStyle name="40% - uthevingsfarge 4 2" xfId="123"/>
    <cellStyle name="40% - uthevingsfarge 5 2" xfId="124"/>
    <cellStyle name="40% - uthevingsfarge 6 2" xfId="12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60% - uthevingsfarge 1 2" xfId="126"/>
    <cellStyle name="60% - uthevingsfarge 2 2" xfId="127"/>
    <cellStyle name="60% - uthevingsfarge 3 2" xfId="128"/>
    <cellStyle name="60% - uthevingsfarge 4 2" xfId="129"/>
    <cellStyle name="60% - uthevingsfarge 5 2" xfId="130"/>
    <cellStyle name="60% - uthevingsfarge 6 2" xfId="13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Beregning 2" xfId="132"/>
    <cellStyle name="Calculation 2" xfId="49"/>
    <cellStyle name="Check Cell 2" xfId="50"/>
    <cellStyle name="Comma 2" xfId="51"/>
    <cellStyle name="Comma 2 2" xfId="89"/>
    <cellStyle name="Comma 2 2 2" xfId="110"/>
    <cellStyle name="Comma 2 3" xfId="99"/>
    <cellStyle name="Comma 3" xfId="52"/>
    <cellStyle name="Dårlig 2" xfId="133"/>
    <cellStyle name="Explanatory Text 2" xfId="53"/>
    <cellStyle name="Forklarende tekst 2" xfId="134"/>
    <cellStyle name="God 2" xfId="135"/>
    <cellStyle name="Good 2" xfId="54"/>
    <cellStyle name="Heading 1 2" xfId="55"/>
    <cellStyle name="Heading 2 2" xfId="56"/>
    <cellStyle name="Heading 3 2" xfId="57"/>
    <cellStyle name="Heading 4 2" xfId="58"/>
    <cellStyle name="Inndata 2" xfId="136"/>
    <cellStyle name="Input 2" xfId="59"/>
    <cellStyle name="Koblet celle 2" xfId="137"/>
    <cellStyle name="Komma" xfId="1" builtinId="3"/>
    <cellStyle name="Komma 10" xfId="113"/>
    <cellStyle name="Komma 11" xfId="5"/>
    <cellStyle name="Komma 2" xfId="14"/>
    <cellStyle name="Komma 2 2" xfId="72"/>
    <cellStyle name="Komma 2 3" xfId="156"/>
    <cellStyle name="Komma 3" xfId="20"/>
    <cellStyle name="Komma 3 2" xfId="76"/>
    <cellStyle name="Komma 3 3" xfId="157"/>
    <cellStyle name="Komma 4" xfId="23"/>
    <cellStyle name="Komma 4 2" xfId="78"/>
    <cellStyle name="Komma 4 2 2" xfId="103"/>
    <cellStyle name="Komma 4 3" xfId="87"/>
    <cellStyle name="Komma 4 4" xfId="98"/>
    <cellStyle name="Komma 4 5" xfId="200"/>
    <cellStyle name="Komma 5" xfId="79"/>
    <cellStyle name="Komma 5 2" xfId="81"/>
    <cellStyle name="Komma 5 2 2" xfId="105"/>
    <cellStyle name="Komma 5 3" xfId="104"/>
    <cellStyle name="Komma 6" xfId="70"/>
    <cellStyle name="Komma 6 2" xfId="101"/>
    <cellStyle name="Komma 7" xfId="69"/>
    <cellStyle name="Komma 7 2" xfId="100"/>
    <cellStyle name="Komma 8" xfId="12"/>
    <cellStyle name="Komma 8 2" xfId="94"/>
    <cellStyle name="Komma 9" xfId="9"/>
    <cellStyle name="Kontrollcelle 2" xfId="138"/>
    <cellStyle name="Linked Cell 2" xfId="60"/>
    <cellStyle name="Merknad 2" xfId="139"/>
    <cellStyle name="Neutral 2" xfId="61"/>
    <cellStyle name="Normal" xfId="0" builtinId="0"/>
    <cellStyle name="Normal 10" xfId="173"/>
    <cellStyle name="Normal 11" xfId="180"/>
    <cellStyle name="Normal 12" xfId="181"/>
    <cellStyle name="Normal 13" xfId="6"/>
    <cellStyle name="Normal 14" xfId="2"/>
    <cellStyle name="Normal 2" xfId="4"/>
    <cellStyle name="Normal 2 2" xfId="22"/>
    <cellStyle name="Normal 2 2 2" xfId="82"/>
    <cellStyle name="Normal 2 2 2 2" xfId="106"/>
    <cellStyle name="Normal 2 2 3" xfId="90"/>
    <cellStyle name="Normal 2 2 4" xfId="97"/>
    <cellStyle name="Normal 2 3" xfId="71"/>
    <cellStyle name="Normal 2 3 2" xfId="160"/>
    <cellStyle name="Normal 2 4" xfId="92"/>
    <cellStyle name="Normal 2 4 2" xfId="155"/>
    <cellStyle name="Normal 2 5" xfId="13"/>
    <cellStyle name="Normal 2 6" xfId="7"/>
    <cellStyle name="Normal 3" xfId="17"/>
    <cellStyle name="Normal 3 2" xfId="74"/>
    <cellStyle name="Normal 3 2 10" xfId="210"/>
    <cellStyle name="Normal 3 2 2" xfId="102"/>
    <cellStyle name="Normal 3 2 2 2" xfId="166"/>
    <cellStyle name="Normal 3 2 2 3" xfId="172"/>
    <cellStyle name="Normal 3 2 2 4" xfId="179"/>
    <cellStyle name="Normal 3 2 2 5" xfId="187"/>
    <cellStyle name="Normal 3 2 2 6" xfId="193"/>
    <cellStyle name="Normal 3 2 2 7" xfId="199"/>
    <cellStyle name="Normal 3 2 2 8" xfId="207"/>
    <cellStyle name="Normal 3 2 2 9" xfId="213"/>
    <cellStyle name="Normal 3 2 3" xfId="163"/>
    <cellStyle name="Normal 3 2 4" xfId="169"/>
    <cellStyle name="Normal 3 2 5" xfId="176"/>
    <cellStyle name="Normal 3 2 6" xfId="184"/>
    <cellStyle name="Normal 3 2 7" xfId="190"/>
    <cellStyle name="Normal 3 2 8" xfId="196"/>
    <cellStyle name="Normal 3 2 9" xfId="204"/>
    <cellStyle name="Normal 3 3" xfId="95"/>
    <cellStyle name="Normal 4" xfId="18"/>
    <cellStyle name="Normal 4 10" xfId="194"/>
    <cellStyle name="Normal 4 11" xfId="201"/>
    <cellStyle name="Normal 4 12" xfId="202"/>
    <cellStyle name="Normal 4 13" xfId="208"/>
    <cellStyle name="Normal 4 2" xfId="85"/>
    <cellStyle name="Normal 4 2 10" xfId="211"/>
    <cellStyle name="Normal 4 2 2" xfId="107"/>
    <cellStyle name="Normal 4 2 3" xfId="164"/>
    <cellStyle name="Normal 4 2 4" xfId="170"/>
    <cellStyle name="Normal 4 2 5" xfId="177"/>
    <cellStyle name="Normal 4 2 6" xfId="185"/>
    <cellStyle name="Normal 4 2 7" xfId="191"/>
    <cellStyle name="Normal 4 2 8" xfId="197"/>
    <cellStyle name="Normal 4 2 9" xfId="205"/>
    <cellStyle name="Normal 4 3" xfId="84"/>
    <cellStyle name="Normal 4 4" xfId="96"/>
    <cellStyle name="Normal 4 5" xfId="161"/>
    <cellStyle name="Normal 4 6" xfId="167"/>
    <cellStyle name="Normal 4 7" xfId="174"/>
    <cellStyle name="Normal 4 8" xfId="182"/>
    <cellStyle name="Normal 4 9" xfId="188"/>
    <cellStyle name="Normal 5" xfId="16"/>
    <cellStyle name="Normal 5 10" xfId="209"/>
    <cellStyle name="Normal 5 2" xfId="165"/>
    <cellStyle name="Normal 5 2 2" xfId="171"/>
    <cellStyle name="Normal 5 2 3" xfId="178"/>
    <cellStyle name="Normal 5 2 4" xfId="186"/>
    <cellStyle name="Normal 5 2 5" xfId="192"/>
    <cellStyle name="Normal 5 2 6" xfId="198"/>
    <cellStyle name="Normal 5 2 7" xfId="206"/>
    <cellStyle name="Normal 5 2 8" xfId="212"/>
    <cellStyle name="Normal 5 3" xfId="162"/>
    <cellStyle name="Normal 5 4" xfId="168"/>
    <cellStyle name="Normal 5 5" xfId="175"/>
    <cellStyle name="Normal 5 6" xfId="183"/>
    <cellStyle name="Normal 5 7" xfId="189"/>
    <cellStyle name="Normal 5 8" xfId="195"/>
    <cellStyle name="Normal 5 9" xfId="203"/>
    <cellStyle name="Normal 6" xfId="19"/>
    <cellStyle name="Normal 6 2" xfId="75"/>
    <cellStyle name="Normal 6 3" xfId="159"/>
    <cellStyle name="Normal 7" xfId="11"/>
    <cellStyle name="Normal 7 2" xfId="86"/>
    <cellStyle name="Normal 7 2 2" xfId="108"/>
    <cellStyle name="Normal 7 3" xfId="83"/>
    <cellStyle name="Normal 8" xfId="8"/>
    <cellStyle name="Normal 9" xfId="112"/>
    <cellStyle name="Note 2" xfId="62"/>
    <cellStyle name="Nøytral 2" xfId="140"/>
    <cellStyle name="Output 2" xfId="63"/>
    <cellStyle name="Overskrift 1 2" xfId="141"/>
    <cellStyle name="Overskrift 2 2" xfId="142"/>
    <cellStyle name="Overskrift 3 2" xfId="143"/>
    <cellStyle name="Overskrift 4 2" xfId="144"/>
    <cellStyle name="Prosent 2" xfId="15"/>
    <cellStyle name="Prosent 2 2" xfId="73"/>
    <cellStyle name="Prosent 2 3" xfId="93"/>
    <cellStyle name="Prosent 2 4" xfId="91"/>
    <cellStyle name="Prosent 2 4 2" xfId="111"/>
    <cellStyle name="Prosent 3" xfId="21"/>
    <cellStyle name="Prosent 3 2" xfId="77"/>
    <cellStyle name="Prosent 3 3" xfId="158"/>
    <cellStyle name="Prosent 4" xfId="88"/>
    <cellStyle name="Prosent 4 2" xfId="80"/>
    <cellStyle name="Prosent 4 3" xfId="109"/>
    <cellStyle name="Prosent 5" xfId="10"/>
    <cellStyle name="Prosent 6" xfId="3"/>
    <cellStyle name="Title 2" xfId="64"/>
    <cellStyle name="Tittel 2" xfId="145"/>
    <cellStyle name="Total 2" xfId="65"/>
    <cellStyle name="Totalt 2" xfId="146"/>
    <cellStyle name="Tusenskille 2" xfId="66"/>
    <cellStyle name="Tusenskille 3" xfId="67"/>
    <cellStyle name="Utdata 2" xfId="147"/>
    <cellStyle name="Uthevingsfarge1 2" xfId="148"/>
    <cellStyle name="Uthevingsfarge2 2" xfId="149"/>
    <cellStyle name="Uthevingsfarge3 2" xfId="150"/>
    <cellStyle name="Uthevingsfarge4 2" xfId="151"/>
    <cellStyle name="Uthevingsfarge5 2" xfId="152"/>
    <cellStyle name="Uthevingsfarge6 2" xfId="153"/>
    <cellStyle name="Varseltekst 2" xfId="154"/>
    <cellStyle name="Warning Text 2" xfId="68"/>
  </cellStyles>
  <dxfs count="29">
    <dxf>
      <fill>
        <patternFill patternType="solid"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2060"/>
        </patternFill>
      </fill>
    </dxf>
    <dxf>
      <fill>
        <patternFill>
          <bgColor rgb="FF0070C0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  <border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  <border>
        <bottom style="thin">
          <color theme="9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9" tint="0.39997558519241921"/>
        </bottom>
      </border>
    </dxf>
    <dxf>
      <fill>
        <patternFill>
          <bgColor theme="5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ont>
        <b/>
        <color theme="1"/>
      </font>
      <fill>
        <patternFill patternType="solid">
          <fgColor theme="9" tint="0.79998168889431442"/>
          <bgColor theme="9" tint="0.79998168889431442"/>
        </patternFill>
      </fill>
      <border>
        <top style="thin">
          <color theme="9" tint="0.39997558519241921"/>
        </top>
      </border>
    </dxf>
    <dxf>
      <font>
        <b/>
        <color theme="1"/>
      </font>
      <fill>
        <patternFill patternType="solid">
          <fgColor theme="9" tint="0.79998168889431442"/>
          <bgColor theme="9" tint="0.79998168889431442"/>
        </patternFill>
      </fill>
      <border>
        <bottom style="thin">
          <color theme="9" tint="0.39997558519241921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</dxfs>
  <tableStyles count="3" defaultTableStyle="TableStyleMedium2" defaultPivotStyle="PivotStyleLight16">
    <tableStyle name="PivotStyleLight15 2" table="0" count="11">
      <tableStyleElement type="headerRow" dxfId="28"/>
      <tableStyleElement type="totalRow" dxfId="27"/>
      <tableStyleElement type="firstRowStripe" dxfId="26"/>
      <tableStyleElement type="firstColumnStripe" dxfId="25"/>
      <tableStyleElement type="firstSubtotalColumn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  <tableStyle name="PivotStyleLight21 2" table="0" count="11">
      <tableStyleElement type="headerRow" dxfId="17"/>
      <tableStyleElement type="totalRow" dxfId="16"/>
      <tableStyleElement type="firstColumnStripe" dxfId="15"/>
      <tableStyleElement type="firstSubtotalColumn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Pivottabellstil 1" table="0" count="7">
      <tableStyleElement type="wholeTable" dxfId="6"/>
      <tableStyleElement type="firstRowStripe" dxfId="5"/>
      <tableStyleElement type="secondRowStripe" dxfId="4"/>
      <tableStyleElement type="firstColumnStripe" size="3" dxfId="3"/>
      <tableStyleElement type="secondColumnStripe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="130" zoomScaleNormal="130" workbookViewId="0">
      <selection activeCell="A25" sqref="A25"/>
    </sheetView>
  </sheetViews>
  <sheetFormatPr baseColWidth="10" defaultColWidth="11.5703125" defaultRowHeight="15.75" x14ac:dyDescent="0.25"/>
  <cols>
    <col min="1" max="1" width="96.7109375" style="6" bestFit="1" customWidth="1"/>
    <col min="2" max="16384" width="11.5703125" style="2"/>
  </cols>
  <sheetData>
    <row r="1" spans="1:3" ht="18" x14ac:dyDescent="0.35">
      <c r="A1" s="16" t="s">
        <v>83</v>
      </c>
    </row>
    <row r="2" spans="1:3" x14ac:dyDescent="0.25">
      <c r="A2" s="17" t="s">
        <v>87</v>
      </c>
    </row>
    <row r="3" spans="1:3" x14ac:dyDescent="0.25">
      <c r="A3" s="39" t="s">
        <v>85</v>
      </c>
    </row>
    <row r="4" spans="1:3" x14ac:dyDescent="0.25">
      <c r="A4" s="39" t="s">
        <v>86</v>
      </c>
    </row>
    <row r="5" spans="1:3" x14ac:dyDescent="0.25">
      <c r="A5" s="17" t="s">
        <v>46</v>
      </c>
    </row>
    <row r="6" spans="1:3" ht="15.6" x14ac:dyDescent="0.3">
      <c r="A6" s="17" t="s">
        <v>43</v>
      </c>
    </row>
    <row r="7" spans="1:3" x14ac:dyDescent="0.25">
      <c r="A7" s="39" t="s">
        <v>111</v>
      </c>
      <c r="B7" s="43"/>
      <c r="C7" s="43"/>
    </row>
    <row r="8" spans="1:3" x14ac:dyDescent="0.25">
      <c r="A8" s="39" t="s">
        <v>110</v>
      </c>
      <c r="B8" s="43"/>
      <c r="C8" s="43"/>
    </row>
    <row r="9" spans="1:3" x14ac:dyDescent="0.25">
      <c r="A9" s="17" t="s">
        <v>58</v>
      </c>
    </row>
    <row r="10" spans="1:3" x14ac:dyDescent="0.25">
      <c r="A10" s="17" t="s">
        <v>59</v>
      </c>
    </row>
    <row r="11" spans="1:3" ht="15.6" x14ac:dyDescent="0.3">
      <c r="A11" s="17" t="s">
        <v>44</v>
      </c>
    </row>
    <row r="12" spans="1:3" ht="15.6" x14ac:dyDescent="0.3">
      <c r="A12" s="17" t="s">
        <v>47</v>
      </c>
    </row>
    <row r="13" spans="1:3" ht="15.6" x14ac:dyDescent="0.3">
      <c r="A13" s="17" t="s">
        <v>48</v>
      </c>
    </row>
    <row r="14" spans="1:3" ht="15.6" x14ac:dyDescent="0.3">
      <c r="A14" s="17" t="s">
        <v>49</v>
      </c>
    </row>
    <row r="15" spans="1:3" ht="15.6" x14ac:dyDescent="0.3">
      <c r="A15" s="17" t="s">
        <v>50</v>
      </c>
    </row>
    <row r="16" spans="1:3" x14ac:dyDescent="0.25">
      <c r="A16" s="17" t="s">
        <v>84</v>
      </c>
    </row>
    <row r="17" spans="1:1" x14ac:dyDescent="0.25">
      <c r="A17" s="17" t="s">
        <v>60</v>
      </c>
    </row>
    <row r="18" spans="1:1" x14ac:dyDescent="0.25">
      <c r="A18" s="17" t="s">
        <v>45</v>
      </c>
    </row>
    <row r="19" spans="1:1" x14ac:dyDescent="0.25">
      <c r="A19" s="17" t="s">
        <v>89</v>
      </c>
    </row>
    <row r="20" spans="1:1" x14ac:dyDescent="0.25">
      <c r="A20" s="17" t="s">
        <v>61</v>
      </c>
    </row>
    <row r="21" spans="1:1" x14ac:dyDescent="0.25">
      <c r="A21" s="17" t="s">
        <v>62</v>
      </c>
    </row>
    <row r="22" spans="1:1" x14ac:dyDescent="0.25">
      <c r="A22" s="17" t="s">
        <v>63</v>
      </c>
    </row>
    <row r="23" spans="1:1" x14ac:dyDescent="0.25">
      <c r="A23" s="17" t="s">
        <v>113</v>
      </c>
    </row>
    <row r="24" spans="1:1" x14ac:dyDescent="0.25">
      <c r="A24" s="17" t="s">
        <v>64</v>
      </c>
    </row>
    <row r="25" spans="1:1" x14ac:dyDescent="0.25">
      <c r="A25" s="17" t="s">
        <v>88</v>
      </c>
    </row>
    <row r="26" spans="1:1" x14ac:dyDescent="0.25">
      <c r="A26" s="17" t="s">
        <v>65</v>
      </c>
    </row>
    <row r="28" spans="1:1" x14ac:dyDescent="0.25">
      <c r="A28" s="18"/>
    </row>
    <row r="29" spans="1:1" x14ac:dyDescent="0.25">
      <c r="A29" s="18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37" zoomScaleNormal="100" workbookViewId="0">
      <selection activeCell="C5" sqref="C5"/>
    </sheetView>
  </sheetViews>
  <sheetFormatPr baseColWidth="10" defaultColWidth="11.5703125" defaultRowHeight="15" x14ac:dyDescent="0.25"/>
  <cols>
    <col min="1" max="1" width="39.140625" style="2" customWidth="1"/>
    <col min="2" max="2" width="14.5703125" style="4" customWidth="1"/>
    <col min="3" max="3" width="29.28515625" style="2" customWidth="1"/>
    <col min="4" max="4" width="19.42578125" style="2" customWidth="1"/>
    <col min="5" max="5" width="18.42578125" style="2" customWidth="1"/>
    <col min="6" max="6" width="10.140625" style="2" bestFit="1" customWidth="1"/>
    <col min="7" max="16384" width="11.5703125" style="2"/>
  </cols>
  <sheetData>
    <row r="1" spans="1:7" ht="18" x14ac:dyDescent="0.35">
      <c r="A1" s="3" t="s">
        <v>55</v>
      </c>
    </row>
    <row r="2" spans="1:7" x14ac:dyDescent="0.25">
      <c r="B2" s="5" t="s">
        <v>40</v>
      </c>
      <c r="F2" s="1"/>
    </row>
    <row r="3" spans="1:7" ht="19.899999999999999" x14ac:dyDescent="0.4">
      <c r="A3" s="7" t="s">
        <v>8</v>
      </c>
      <c r="B3" s="8">
        <f>82545500+10000</f>
        <v>82555500</v>
      </c>
      <c r="D3" s="19" t="s">
        <v>57</v>
      </c>
      <c r="E3" s="6"/>
      <c r="F3" s="1"/>
    </row>
    <row r="4" spans="1:7" ht="17.45" x14ac:dyDescent="0.35">
      <c r="A4" s="7" t="s">
        <v>93</v>
      </c>
      <c r="B4" s="8">
        <v>1833000</v>
      </c>
      <c r="D4" s="20" t="s">
        <v>36</v>
      </c>
      <c r="E4" s="21">
        <f>B7</f>
        <v>89296500</v>
      </c>
    </row>
    <row r="5" spans="1:7" ht="17.25" x14ac:dyDescent="0.3">
      <c r="A5" s="7" t="s">
        <v>51</v>
      </c>
      <c r="B5" s="26">
        <v>3075000</v>
      </c>
      <c r="D5" s="20" t="s">
        <v>37</v>
      </c>
      <c r="E5" s="21">
        <f>B19</f>
        <v>80468000</v>
      </c>
      <c r="F5" s="1"/>
    </row>
    <row r="6" spans="1:7" ht="17.25" x14ac:dyDescent="0.3">
      <c r="A6" s="7" t="s">
        <v>81</v>
      </c>
      <c r="B6" s="8">
        <v>1833000</v>
      </c>
      <c r="D6" s="20" t="s">
        <v>96</v>
      </c>
      <c r="E6" s="21">
        <f>B55</f>
        <v>8408500</v>
      </c>
      <c r="F6" s="1"/>
    </row>
    <row r="7" spans="1:7" ht="17.25" x14ac:dyDescent="0.3">
      <c r="A7" s="9" t="s">
        <v>9</v>
      </c>
      <c r="B7" s="10">
        <f>SUM(B3:B6)</f>
        <v>89296500</v>
      </c>
      <c r="D7" s="22" t="s">
        <v>38</v>
      </c>
      <c r="E7" s="23">
        <f>F56</f>
        <v>420000</v>
      </c>
      <c r="F7" s="1"/>
    </row>
    <row r="8" spans="1:7" ht="17.25" x14ac:dyDescent="0.3">
      <c r="A8" s="9"/>
      <c r="B8" s="10"/>
      <c r="D8" s="24" t="s">
        <v>91</v>
      </c>
      <c r="E8" s="25">
        <f>E4-E5-E6-E7</f>
        <v>0</v>
      </c>
      <c r="F8" s="1"/>
    </row>
    <row r="9" spans="1:7" x14ac:dyDescent="0.25">
      <c r="A9" s="9"/>
      <c r="B9" s="10"/>
      <c r="F9" s="1"/>
    </row>
    <row r="10" spans="1:7" ht="33.75" customHeight="1" x14ac:dyDescent="0.3">
      <c r="D10" s="30" t="s">
        <v>92</v>
      </c>
      <c r="E10" s="31">
        <f>E8</f>
        <v>0</v>
      </c>
      <c r="F10" s="1"/>
      <c r="G10" s="11"/>
    </row>
    <row r="11" spans="1:7" x14ac:dyDescent="0.25">
      <c r="A11" s="9" t="s">
        <v>12</v>
      </c>
      <c r="F11" s="1"/>
    </row>
    <row r="12" spans="1:7" x14ac:dyDescent="0.25">
      <c r="A12" s="7" t="s">
        <v>10</v>
      </c>
      <c r="B12" s="26">
        <f>76937000-615000</f>
        <v>76322000</v>
      </c>
      <c r="C12" s="38" t="s">
        <v>95</v>
      </c>
      <c r="F12" s="1"/>
    </row>
    <row r="13" spans="1:7" x14ac:dyDescent="0.25">
      <c r="A13" s="7" t="s">
        <v>13</v>
      </c>
      <c r="B13" s="8">
        <v>250000</v>
      </c>
      <c r="C13" s="38"/>
      <c r="F13" s="1"/>
    </row>
    <row r="14" spans="1:7" x14ac:dyDescent="0.25">
      <c r="A14" s="7" t="s">
        <v>0</v>
      </c>
      <c r="B14" s="8">
        <v>530000</v>
      </c>
      <c r="C14" s="38"/>
      <c r="E14" s="1"/>
      <c r="F14" s="1"/>
    </row>
    <row r="15" spans="1:7" x14ac:dyDescent="0.25">
      <c r="A15" s="7" t="s">
        <v>1</v>
      </c>
      <c r="B15" s="8">
        <v>263000</v>
      </c>
      <c r="C15" s="38"/>
      <c r="F15" s="1"/>
    </row>
    <row r="16" spans="1:7" x14ac:dyDescent="0.25">
      <c r="A16" s="7" t="s">
        <v>14</v>
      </c>
      <c r="B16" s="8">
        <v>728000</v>
      </c>
      <c r="C16" s="38" t="s">
        <v>108</v>
      </c>
      <c r="F16" s="1"/>
    </row>
    <row r="17" spans="1:6" x14ac:dyDescent="0.25">
      <c r="A17" s="7" t="s">
        <v>16</v>
      </c>
      <c r="B17" s="26">
        <v>100000</v>
      </c>
      <c r="C17" s="38" t="s">
        <v>72</v>
      </c>
      <c r="F17" s="1"/>
    </row>
    <row r="18" spans="1:6" x14ac:dyDescent="0.25">
      <c r="A18" s="7" t="s">
        <v>11</v>
      </c>
      <c r="B18" s="8">
        <v>2275000</v>
      </c>
      <c r="C18" s="38"/>
      <c r="F18" s="1"/>
    </row>
    <row r="19" spans="1:6" x14ac:dyDescent="0.25">
      <c r="A19" s="9" t="s">
        <v>15</v>
      </c>
      <c r="B19" s="10">
        <f>SUM(B12:B18)</f>
        <v>80468000</v>
      </c>
      <c r="F19" s="1"/>
    </row>
    <row r="20" spans="1:6" x14ac:dyDescent="0.25">
      <c r="F20" s="1"/>
    </row>
    <row r="21" spans="1:6" x14ac:dyDescent="0.25">
      <c r="A21" s="9" t="s">
        <v>30</v>
      </c>
      <c r="F21" s="1"/>
    </row>
    <row r="22" spans="1:6" x14ac:dyDescent="0.25">
      <c r="A22" s="32" t="s">
        <v>54</v>
      </c>
      <c r="B22" s="33">
        <v>100000</v>
      </c>
      <c r="F22" s="1"/>
    </row>
    <row r="23" spans="1:6" x14ac:dyDescent="0.25">
      <c r="A23" s="7" t="s">
        <v>17</v>
      </c>
      <c r="B23" s="28">
        <v>759000</v>
      </c>
      <c r="F23" s="1"/>
    </row>
    <row r="24" spans="1:6" x14ac:dyDescent="0.25">
      <c r="A24" s="7" t="s">
        <v>19</v>
      </c>
      <c r="B24" s="28">
        <v>150000</v>
      </c>
      <c r="F24" s="1"/>
    </row>
    <row r="25" spans="1:6" x14ac:dyDescent="0.25">
      <c r="A25" s="7" t="s">
        <v>52</v>
      </c>
      <c r="B25" s="28">
        <v>260500</v>
      </c>
      <c r="F25" s="1"/>
    </row>
    <row r="26" spans="1:6" x14ac:dyDescent="0.25">
      <c r="A26" s="7" t="s">
        <v>20</v>
      </c>
      <c r="B26" s="26">
        <v>50000</v>
      </c>
      <c r="C26" s="2" t="s">
        <v>66</v>
      </c>
      <c r="F26" s="1"/>
    </row>
    <row r="27" spans="1:6" x14ac:dyDescent="0.25">
      <c r="A27" s="7" t="s">
        <v>21</v>
      </c>
      <c r="B27" s="28">
        <v>50000</v>
      </c>
      <c r="F27" s="1"/>
    </row>
    <row r="28" spans="1:6" x14ac:dyDescent="0.25">
      <c r="A28" s="7" t="s">
        <v>22</v>
      </c>
      <c r="B28" s="28">
        <v>160000</v>
      </c>
      <c r="F28" s="1"/>
    </row>
    <row r="29" spans="1:6" x14ac:dyDescent="0.25">
      <c r="A29" s="7" t="s">
        <v>23</v>
      </c>
      <c r="B29" s="28">
        <v>100000</v>
      </c>
      <c r="F29" s="1"/>
    </row>
    <row r="30" spans="1:6" x14ac:dyDescent="0.25">
      <c r="A30" s="7" t="s">
        <v>24</v>
      </c>
      <c r="B30" s="26">
        <v>100000</v>
      </c>
      <c r="C30" s="2" t="s">
        <v>56</v>
      </c>
      <c r="F30" s="1"/>
    </row>
    <row r="31" spans="1:6" x14ac:dyDescent="0.25">
      <c r="A31" s="7" t="s">
        <v>25</v>
      </c>
      <c r="B31" s="28">
        <f>7000*25</f>
        <v>175000</v>
      </c>
      <c r="F31" s="1"/>
    </row>
    <row r="32" spans="1:6" x14ac:dyDescent="0.25">
      <c r="A32" s="7" t="s">
        <v>27</v>
      </c>
      <c r="B32" s="28">
        <v>450000</v>
      </c>
      <c r="F32" s="1"/>
    </row>
    <row r="33" spans="1:6" x14ac:dyDescent="0.25">
      <c r="A33" s="7" t="s">
        <v>67</v>
      </c>
      <c r="B33" s="28">
        <v>100000</v>
      </c>
      <c r="F33" s="1"/>
    </row>
    <row r="34" spans="1:6" x14ac:dyDescent="0.25">
      <c r="A34" s="7" t="s">
        <v>3</v>
      </c>
      <c r="B34" s="26">
        <v>0</v>
      </c>
      <c r="C34" s="2" t="s">
        <v>68</v>
      </c>
      <c r="F34" s="1"/>
    </row>
    <row r="35" spans="1:6" x14ac:dyDescent="0.25">
      <c r="A35" s="7" t="s">
        <v>80</v>
      </c>
      <c r="B35" s="28">
        <v>177000</v>
      </c>
      <c r="F35" s="1"/>
    </row>
    <row r="36" spans="1:6" x14ac:dyDescent="0.25">
      <c r="A36" s="7" t="s">
        <v>53</v>
      </c>
      <c r="B36" s="28">
        <v>50000</v>
      </c>
      <c r="F36" s="1"/>
    </row>
    <row r="37" spans="1:6" x14ac:dyDescent="0.25">
      <c r="A37" s="7" t="s">
        <v>70</v>
      </c>
      <c r="B37" s="28">
        <v>100000</v>
      </c>
      <c r="F37" s="1"/>
    </row>
    <row r="38" spans="1:6" x14ac:dyDescent="0.25">
      <c r="A38" s="7" t="s">
        <v>26</v>
      </c>
      <c r="B38" s="28">
        <v>100000</v>
      </c>
      <c r="F38" s="1"/>
    </row>
    <row r="39" spans="1:6" x14ac:dyDescent="0.25">
      <c r="A39" s="7" t="s">
        <v>18</v>
      </c>
      <c r="B39" s="26">
        <v>100000</v>
      </c>
      <c r="C39" s="2" t="s">
        <v>69</v>
      </c>
      <c r="F39" s="1"/>
    </row>
    <row r="40" spans="1:6" x14ac:dyDescent="0.25">
      <c r="A40" s="7" t="s">
        <v>28</v>
      </c>
      <c r="B40" s="28">
        <v>50000</v>
      </c>
      <c r="F40" s="1"/>
    </row>
    <row r="41" spans="1:6" x14ac:dyDescent="0.25">
      <c r="A41" s="7" t="s">
        <v>29</v>
      </c>
      <c r="B41" s="28">
        <v>1220000</v>
      </c>
      <c r="F41" s="1"/>
    </row>
    <row r="42" spans="1:6" x14ac:dyDescent="0.25">
      <c r="A42" s="27" t="s">
        <v>112</v>
      </c>
      <c r="B42" s="44">
        <v>71500</v>
      </c>
      <c r="F42" s="1"/>
    </row>
    <row r="43" spans="1:6" x14ac:dyDescent="0.25">
      <c r="A43" s="9" t="s">
        <v>41</v>
      </c>
      <c r="F43" s="1"/>
    </row>
    <row r="44" spans="1:6" x14ac:dyDescent="0.25">
      <c r="A44" s="7" t="s">
        <v>4</v>
      </c>
      <c r="B44" s="8">
        <v>20000</v>
      </c>
      <c r="F44" s="1"/>
    </row>
    <row r="45" spans="1:6" x14ac:dyDescent="0.25">
      <c r="A45" s="7" t="s">
        <v>33</v>
      </c>
      <c r="B45" s="8">
        <v>35000</v>
      </c>
      <c r="F45" s="1"/>
    </row>
    <row r="46" spans="1:6" x14ac:dyDescent="0.25">
      <c r="A46" s="7" t="s">
        <v>5</v>
      </c>
      <c r="B46" s="8">
        <v>40000</v>
      </c>
      <c r="F46" s="1"/>
    </row>
    <row r="47" spans="1:6" x14ac:dyDescent="0.25">
      <c r="A47" s="7" t="s">
        <v>6</v>
      </c>
      <c r="B47" s="8">
        <v>436000</v>
      </c>
      <c r="F47" s="1"/>
    </row>
    <row r="48" spans="1:6" x14ac:dyDescent="0.25">
      <c r="A48" s="7" t="s">
        <v>7</v>
      </c>
      <c r="B48" s="8">
        <v>436000</v>
      </c>
      <c r="D48" s="11"/>
      <c r="F48" s="1"/>
    </row>
    <row r="49" spans="1:6" x14ac:dyDescent="0.25">
      <c r="A49" s="7" t="s">
        <v>39</v>
      </c>
      <c r="B49" s="8">
        <v>763000</v>
      </c>
      <c r="E49" s="2" t="s">
        <v>73</v>
      </c>
      <c r="F49" s="1">
        <v>-4070000</v>
      </c>
    </row>
    <row r="50" spans="1:6" x14ac:dyDescent="0.25">
      <c r="A50" s="7" t="s">
        <v>31</v>
      </c>
      <c r="B50" s="26">
        <v>500000</v>
      </c>
      <c r="C50" s="2" t="s">
        <v>71</v>
      </c>
      <c r="E50" s="2" t="s">
        <v>74</v>
      </c>
      <c r="F50" s="1">
        <v>-1000000</v>
      </c>
    </row>
    <row r="51" spans="1:6" ht="30" x14ac:dyDescent="0.25">
      <c r="A51" s="7" t="s">
        <v>32</v>
      </c>
      <c r="B51" s="26">
        <v>150000</v>
      </c>
      <c r="C51" s="2" t="s">
        <v>71</v>
      </c>
      <c r="E51" s="37" t="s">
        <v>75</v>
      </c>
      <c r="F51" s="1">
        <f>436000+436000</f>
        <v>872000</v>
      </c>
    </row>
    <row r="52" spans="1:6" ht="31.5" customHeight="1" x14ac:dyDescent="0.25">
      <c r="A52" s="7" t="s">
        <v>90</v>
      </c>
      <c r="B52" s="28">
        <f>180000+422500+3000</f>
        <v>605500</v>
      </c>
      <c r="E52" s="2" t="s">
        <v>79</v>
      </c>
      <c r="F52" s="1">
        <v>1883000</v>
      </c>
    </row>
    <row r="53" spans="1:6" x14ac:dyDescent="0.25">
      <c r="A53" s="7" t="s">
        <v>2</v>
      </c>
      <c r="B53" s="28">
        <v>800000</v>
      </c>
      <c r="E53" s="2" t="s">
        <v>76</v>
      </c>
      <c r="F53" s="4">
        <f>40000+35000+50000+320000+50000-15000</f>
        <v>480000</v>
      </c>
    </row>
    <row r="54" spans="1:6" x14ac:dyDescent="0.25">
      <c r="A54" s="7" t="s">
        <v>35</v>
      </c>
      <c r="B54" s="28">
        <v>300000</v>
      </c>
      <c r="E54" s="2" t="s">
        <v>77</v>
      </c>
      <c r="F54" s="34">
        <v>5580000</v>
      </c>
    </row>
    <row r="55" spans="1:6" x14ac:dyDescent="0.25">
      <c r="A55" s="9" t="s">
        <v>34</v>
      </c>
      <c r="B55" s="10">
        <f>SUM(B22:B54)</f>
        <v>8408500</v>
      </c>
      <c r="E55" s="2" t="s">
        <v>78</v>
      </c>
      <c r="F55" s="34">
        <v>-3325000</v>
      </c>
    </row>
    <row r="56" spans="1:6" x14ac:dyDescent="0.25">
      <c r="E56" s="35" t="s">
        <v>34</v>
      </c>
      <c r="F56" s="36">
        <f>SUM(F49:F55)</f>
        <v>420000</v>
      </c>
    </row>
    <row r="57" spans="1:6" x14ac:dyDescent="0.25">
      <c r="A57" s="9" t="s">
        <v>42</v>
      </c>
    </row>
    <row r="58" spans="1:6" x14ac:dyDescent="0.25">
      <c r="A58" s="7" t="s">
        <v>82</v>
      </c>
      <c r="B58" s="29">
        <f>F56</f>
        <v>420000</v>
      </c>
      <c r="F58" s="11"/>
    </row>
    <row r="59" spans="1:6" ht="17.25" x14ac:dyDescent="0.3">
      <c r="A59" s="12" t="s">
        <v>94</v>
      </c>
      <c r="B59" s="13">
        <f>B7-B19-B55-B58</f>
        <v>0</v>
      </c>
    </row>
    <row r="60" spans="1:6" x14ac:dyDescent="0.25">
      <c r="E60" s="11"/>
    </row>
    <row r="70" spans="1:3" x14ac:dyDescent="0.25">
      <c r="A70" s="14"/>
    </row>
    <row r="71" spans="1:3" x14ac:dyDescent="0.25">
      <c r="A71" s="14"/>
      <c r="B71" s="15"/>
    </row>
    <row r="72" spans="1:3" x14ac:dyDescent="0.25">
      <c r="A72" s="14"/>
      <c r="B72" s="15"/>
    </row>
    <row r="74" spans="1:3" x14ac:dyDescent="0.25">
      <c r="B74" s="15"/>
    </row>
    <row r="75" spans="1:3" x14ac:dyDescent="0.25">
      <c r="B75" s="15"/>
      <c r="C75" s="14"/>
    </row>
    <row r="77" spans="1:3" x14ac:dyDescent="0.25">
      <c r="C77" s="14"/>
    </row>
    <row r="78" spans="1:3" x14ac:dyDescent="0.25">
      <c r="C78" s="14"/>
    </row>
    <row r="79" spans="1:3" x14ac:dyDescent="0.25">
      <c r="C79" s="14"/>
    </row>
  </sheetData>
  <pageMargins left="0.39370078740157483" right="0.39370078740157483" top="0.39370078740157483" bottom="0.39370078740157483" header="0.31496062992125984" footer="0.31496062992125984"/>
  <pageSetup paperSize="9" scale="6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38.42578125" customWidth="1"/>
    <col min="2" max="2" width="12.28515625" bestFit="1" customWidth="1"/>
  </cols>
  <sheetData>
    <row r="3" spans="1:2" ht="14.45" x14ac:dyDescent="0.3">
      <c r="A3" t="s">
        <v>97</v>
      </c>
      <c r="B3" s="40">
        <v>4070000</v>
      </c>
    </row>
    <row r="5" spans="1:2" ht="14.45" x14ac:dyDescent="0.3">
      <c r="A5" t="s">
        <v>98</v>
      </c>
    </row>
    <row r="6" spans="1:2" ht="14.45" x14ac:dyDescent="0.3">
      <c r="A6" t="s">
        <v>103</v>
      </c>
      <c r="B6" s="41">
        <v>650000</v>
      </c>
    </row>
    <row r="7" spans="1:2" ht="14.45" x14ac:dyDescent="0.3">
      <c r="A7" t="s">
        <v>99</v>
      </c>
      <c r="B7" s="41">
        <v>175000</v>
      </c>
    </row>
    <row r="8" spans="1:2" ht="14.45" x14ac:dyDescent="0.3">
      <c r="A8" t="s">
        <v>100</v>
      </c>
      <c r="B8" s="41">
        <v>100000</v>
      </c>
    </row>
    <row r="9" spans="1:2" ht="14.45" x14ac:dyDescent="0.3">
      <c r="A9" t="s">
        <v>109</v>
      </c>
      <c r="B9" s="41">
        <v>450000</v>
      </c>
    </row>
    <row r="10" spans="1:2" x14ac:dyDescent="0.25">
      <c r="A10" t="s">
        <v>101</v>
      </c>
      <c r="B10" s="41">
        <v>728000</v>
      </c>
    </row>
    <row r="11" spans="1:2" x14ac:dyDescent="0.25">
      <c r="A11" t="s">
        <v>102</v>
      </c>
      <c r="B11" s="41">
        <v>229000</v>
      </c>
    </row>
    <row r="12" spans="1:2" ht="14.45" x14ac:dyDescent="0.3">
      <c r="A12" t="s">
        <v>107</v>
      </c>
      <c r="B12" s="41">
        <v>534000</v>
      </c>
    </row>
    <row r="13" spans="1:2" ht="14.45" x14ac:dyDescent="0.3">
      <c r="B13" s="41"/>
    </row>
    <row r="14" spans="1:2" ht="14.45" x14ac:dyDescent="0.3">
      <c r="A14" t="s">
        <v>106</v>
      </c>
      <c r="B14" s="41">
        <f>SUM(B6:B13)</f>
        <v>2866000</v>
      </c>
    </row>
    <row r="16" spans="1:2" ht="14.45" x14ac:dyDescent="0.3">
      <c r="A16" t="s">
        <v>104</v>
      </c>
      <c r="B16" s="42">
        <f>B3-B14</f>
        <v>1204000</v>
      </c>
    </row>
    <row r="17" spans="1:1" ht="14.45" x14ac:dyDescent="0.3">
      <c r="A17" t="s">
        <v>105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Forutsetninger</vt:lpstr>
      <vt:lpstr>Budsjett 2015</vt:lpstr>
      <vt:lpstr>Bruk av driftsmidler</vt:lpstr>
      <vt:lpstr>'Budsjett 2015'!Utskriftsområde</vt:lpstr>
      <vt:lpstr>Forutsetninger!Utskriftsområde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Klaus Rehberg</cp:lastModifiedBy>
  <cp:lastPrinted>2015-01-28T09:41:12Z</cp:lastPrinted>
  <dcterms:created xsi:type="dcterms:W3CDTF">2013-12-09T19:52:35Z</dcterms:created>
  <dcterms:modified xsi:type="dcterms:W3CDTF">2015-01-30T13:12:14Z</dcterms:modified>
</cp:coreProperties>
</file>